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84" windowHeight="93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<sst xmlns="http://schemas.openxmlformats.org/spreadsheetml/2006/main" count="54" uniqueCount="16">
  <si>
    <t xml:space="preserve"> </t>
  </si>
  <si>
    <t>Liceul Teoretic "Alexandru Papiu Ilarian"</t>
  </si>
  <si>
    <t>FIŞĂ DE EVALUARE</t>
  </si>
  <si>
    <t>MATEMATICĂ ŞI ŞTIINŢE ALE NATURII</t>
  </si>
  <si>
    <t xml:space="preserve"> Şcoala:</t>
  </si>
  <si>
    <t>Data</t>
  </si>
  <si>
    <r>
      <t xml:space="preserve">Clasa: </t>
    </r>
    <r>
      <rPr>
        <u val="single"/>
        <sz val="10"/>
        <rFont val="Arial"/>
        <family val="2"/>
      </rPr>
      <t xml:space="preserve">a VI-a </t>
    </r>
    <r>
      <rPr>
        <sz val="10"/>
        <rFont val="Arial"/>
        <family val="0"/>
      </rPr>
      <t xml:space="preserve">                    Testul </t>
    </r>
    <r>
      <rPr>
        <u val="single"/>
        <sz val="10"/>
        <rFont val="Arial"/>
        <family val="2"/>
      </rPr>
      <t xml:space="preserve"> 1</t>
    </r>
  </si>
  <si>
    <t>________________________</t>
  </si>
  <si>
    <t>Partea a II-a              Numele si prenumele elevului:</t>
  </si>
  <si>
    <t xml:space="preserve">                                                  Semnatura</t>
  </si>
  <si>
    <t xml:space="preserve">                                   __________________________</t>
  </si>
  <si>
    <t>Popescu Daniela</t>
  </si>
  <si>
    <t>Evaluarea naţională la finalul clasei a VI-a (EN VI 2016)</t>
  </si>
  <si>
    <r>
      <t>Cei 15 itemi: la fiecare elev,  introduceti 1 pentru raspuns corect si 0 pentru raspuns gresit, pe randul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verde</t>
    </r>
  </si>
  <si>
    <t>http://sorinborodi.ro</t>
  </si>
  <si>
    <t>Instructiuni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</si>
</sst>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56">
    <font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b/>
      <i/>
      <u val="single"/>
      <sz val="12"/>
      <name val="Times New Roman"/>
      <family val="1"/>
    </font>
    <font>
      <u val="single"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1"/>
      <name val="Arial"/>
      <family val="2"/>
    </font>
    <font>
      <b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6"/>
      <name val="Arial"/>
      <family val="2"/>
    </font>
    <font>
      <u val="single"/>
      <sz val="7"/>
      <color indexed="30"/>
      <name val="Arial"/>
      <family val="2"/>
    </font>
    <font>
      <b/>
      <u val="single"/>
      <sz val="8"/>
      <color indexed="36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7030A0"/>
      <name val="Arial"/>
      <family val="2"/>
    </font>
    <font>
      <u val="single"/>
      <sz val="7"/>
      <color theme="10"/>
      <name val="Arial"/>
      <family val="2"/>
    </font>
    <font>
      <b/>
      <u val="single"/>
      <sz val="8"/>
      <color rgb="FF7030A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8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1" xfId="0" applyFont="1" applyFill="1" applyBorder="1" applyAlignment="1" applyProtection="1">
      <alignment/>
      <protection/>
    </xf>
    <xf numFmtId="1" fontId="53" fillId="34" borderId="21" xfId="0" applyNumberFormat="1" applyFont="1" applyFill="1" applyBorder="1" applyAlignment="1">
      <alignment/>
    </xf>
    <xf numFmtId="0" fontId="53" fillId="34" borderId="21" xfId="0" applyFont="1" applyFill="1" applyBorder="1" applyAlignment="1">
      <alignment/>
    </xf>
    <xf numFmtId="0" fontId="0" fillId="0" borderId="0" xfId="0" applyFont="1" applyAlignment="1">
      <alignment/>
    </xf>
    <xf numFmtId="0" fontId="54" fillId="0" borderId="0" xfId="53" applyFont="1" applyAlignment="1" applyProtection="1">
      <alignment/>
      <protection/>
    </xf>
    <xf numFmtId="0" fontId="55" fillId="0" borderId="0" xfId="53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17</xdr:row>
      <xdr:rowOff>57150</xdr:rowOff>
    </xdr:from>
    <xdr:to>
      <xdr:col>1</xdr:col>
      <xdr:colOff>885825</xdr:colOff>
      <xdr:row>22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28625" y="2876550"/>
          <a:ext cx="78105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Puncte tari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(+)
</a:t>
          </a:r>
        </a:p>
      </xdr:txBody>
    </xdr:sp>
    <xdr:clientData/>
  </xdr:twoCellAnchor>
  <xdr:twoCellAnchor>
    <xdr:from>
      <xdr:col>1</xdr:col>
      <xdr:colOff>114300</xdr:colOff>
      <xdr:row>32</xdr:row>
      <xdr:rowOff>57150</xdr:rowOff>
    </xdr:from>
    <xdr:to>
      <xdr:col>1</xdr:col>
      <xdr:colOff>885825</xdr:colOff>
      <xdr:row>37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28625" y="4733925"/>
          <a:ext cx="78105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Puncte slabe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(-)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orinborodi.ro/" TargetMode="External" /><Relationship Id="rId2" Type="http://schemas.openxmlformats.org/officeDocument/2006/relationships/hyperlink" Target="https://www.youtube.com/watch?v=3LJpHycjdzY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PageLayoutView="0" workbookViewId="0" topLeftCell="C1">
      <selection activeCell="O8" sqref="O8"/>
    </sheetView>
  </sheetViews>
  <sheetFormatPr defaultColWidth="9.140625" defaultRowHeight="12.75"/>
  <cols>
    <col min="1" max="1" width="4.7109375" style="0" customWidth="1"/>
    <col min="2" max="2" width="15.00390625" style="0" customWidth="1"/>
    <col min="4" max="4" width="5.28125" style="0" customWidth="1"/>
    <col min="5" max="5" width="4.28125" style="0" customWidth="1"/>
    <col min="6" max="6" width="5.28125" style="0" customWidth="1"/>
    <col min="7" max="7" width="5.7109375" style="0" customWidth="1"/>
    <col min="8" max="8" width="5.00390625" style="0" customWidth="1"/>
    <col min="9" max="9" width="4.7109375" style="0" customWidth="1"/>
    <col min="10" max="10" width="35.7109375" style="0" customWidth="1"/>
    <col min="11" max="11" width="4.421875" style="0" customWidth="1"/>
    <col min="12" max="13" width="4.57421875" style="0" customWidth="1"/>
    <col min="14" max="14" width="3.7109375" style="0" customWidth="1"/>
    <col min="15" max="15" width="4.28125" style="0" customWidth="1"/>
  </cols>
  <sheetData>
    <row r="1" spans="2:16" ht="12.75">
      <c r="B1" s="13" t="s">
        <v>13</v>
      </c>
      <c r="L1" s="24" t="s">
        <v>0</v>
      </c>
      <c r="M1" s="25" t="s">
        <v>14</v>
      </c>
      <c r="P1" s="26" t="s">
        <v>15</v>
      </c>
    </row>
    <row r="2" spans="1:15" ht="12.75">
      <c r="A2" s="20">
        <v>1</v>
      </c>
      <c r="B2" s="21">
        <v>2</v>
      </c>
      <c r="C2" s="20">
        <v>3</v>
      </c>
      <c r="D2" s="20">
        <v>4</v>
      </c>
      <c r="E2" s="20">
        <v>5</v>
      </c>
      <c r="F2" s="20">
        <v>6</v>
      </c>
      <c r="G2" s="20">
        <v>7</v>
      </c>
      <c r="H2" s="20">
        <v>8</v>
      </c>
      <c r="I2" s="20">
        <v>9</v>
      </c>
      <c r="J2" s="20">
        <v>10</v>
      </c>
      <c r="K2" s="20">
        <v>11</v>
      </c>
      <c r="L2" s="20">
        <v>12</v>
      </c>
      <c r="M2" s="20">
        <v>13</v>
      </c>
      <c r="N2" s="20">
        <v>14</v>
      </c>
      <c r="O2" s="21">
        <v>15</v>
      </c>
    </row>
    <row r="3" spans="1:15" ht="12.75">
      <c r="A3" s="22">
        <v>1</v>
      </c>
      <c r="B3" s="23">
        <v>1</v>
      </c>
      <c r="C3" s="23">
        <v>1</v>
      </c>
      <c r="D3" s="23">
        <v>1</v>
      </c>
      <c r="E3" s="23">
        <v>1</v>
      </c>
      <c r="F3" s="23">
        <v>1</v>
      </c>
      <c r="G3" s="23">
        <v>1</v>
      </c>
      <c r="H3" s="23">
        <v>1</v>
      </c>
      <c r="I3" s="23">
        <v>1</v>
      </c>
      <c r="J3" s="23">
        <v>1</v>
      </c>
      <c r="K3" s="23">
        <v>1</v>
      </c>
      <c r="L3" s="23">
        <v>1</v>
      </c>
      <c r="M3" s="23">
        <v>1</v>
      </c>
      <c r="N3" s="23">
        <v>1</v>
      </c>
      <c r="O3" s="23">
        <v>1</v>
      </c>
    </row>
    <row r="4" ht="12.75">
      <c r="K4" t="s">
        <v>0</v>
      </c>
    </row>
    <row r="5" spans="6:11" ht="15">
      <c r="F5" s="3" t="s">
        <v>12</v>
      </c>
      <c r="G5" s="2"/>
      <c r="H5" s="2"/>
      <c r="I5" s="2"/>
      <c r="J5" s="2"/>
      <c r="K5" t="s">
        <v>0</v>
      </c>
    </row>
    <row r="7" ht="20.25">
      <c r="H7" s="4" t="s">
        <v>2</v>
      </c>
    </row>
    <row r="8" spans="7:8" ht="20.25">
      <c r="G8" s="3" t="s">
        <v>3</v>
      </c>
      <c r="H8" s="4"/>
    </row>
    <row r="9" spans="2:8" ht="15.75">
      <c r="B9" t="s">
        <v>8</v>
      </c>
      <c r="G9" s="3"/>
      <c r="H9" s="5" t="s">
        <v>11</v>
      </c>
    </row>
    <row r="10" ht="12.75">
      <c r="K10" t="s">
        <v>0</v>
      </c>
    </row>
    <row r="11" spans="2:11" ht="12.75">
      <c r="B11" t="s">
        <v>4</v>
      </c>
      <c r="C11" s="7" t="s">
        <v>1</v>
      </c>
      <c r="J11" t="s">
        <v>6</v>
      </c>
      <c r="K11" t="s">
        <v>0</v>
      </c>
    </row>
    <row r="12" ht="12.75">
      <c r="K12" t="s">
        <v>0</v>
      </c>
    </row>
    <row r="13" spans="1:13" s="1" customFormat="1" ht="9.75" customHeight="1">
      <c r="A13" s="1" t="s">
        <v>0</v>
      </c>
      <c r="B13" s="14"/>
      <c r="C13" s="15" t="str">
        <f>IF(A3=1,"–are deprinderea de a extrage date dintr-un tabel","")</f>
        <v>–are deprinderea de a extrage date dintr-un tabel</v>
      </c>
      <c r="D13" s="8"/>
      <c r="E13" s="8"/>
      <c r="F13" s="8"/>
      <c r="G13" s="8"/>
      <c r="H13" s="8"/>
      <c r="I13" s="8"/>
      <c r="J13" s="8"/>
      <c r="K13" s="8" t="s">
        <v>0</v>
      </c>
      <c r="L13" s="8"/>
      <c r="M13" s="9"/>
    </row>
    <row r="14" spans="1:13" s="1" customFormat="1" ht="9.75" customHeight="1">
      <c r="A14" s="1" t="s">
        <v>0</v>
      </c>
      <c r="B14" s="16"/>
      <c r="C14" s="17" t="str">
        <f>IF(B3=1,"–operează corect cu informaţii extrase dintr-un tabel, dovedind abilitate în organizarea datelor","")</f>
        <v>–operează corect cu informaţii extrase dintr-un tabel, dovedind abilitate în organizarea datelor</v>
      </c>
      <c r="D14" s="6"/>
      <c r="E14" s="6"/>
      <c r="F14" s="6"/>
      <c r="G14" s="6"/>
      <c r="H14" s="6"/>
      <c r="I14" s="6"/>
      <c r="J14" s="6"/>
      <c r="K14" s="6" t="s">
        <v>0</v>
      </c>
      <c r="L14" s="6"/>
      <c r="M14" s="10"/>
    </row>
    <row r="15" spans="1:13" s="1" customFormat="1" ht="9.75" customHeight="1">
      <c r="A15" s="1" t="s">
        <v>0</v>
      </c>
      <c r="B15" s="16"/>
      <c r="C15" s="17" t="str">
        <f>IF(C3=1,"–recunoaşte situaţiile practice care impun utilizarea unor instrumente de măsura a mărimilor fizice","")</f>
        <v>–recunoaşte situaţiile practice care impun utilizarea unor instrumente de măsura a mărimilor fizice</v>
      </c>
      <c r="D15" s="6"/>
      <c r="E15" s="6"/>
      <c r="F15" s="6"/>
      <c r="G15" s="6"/>
      <c r="H15" s="6"/>
      <c r="I15" s="6"/>
      <c r="J15" s="6"/>
      <c r="K15" s="6" t="s">
        <v>0</v>
      </c>
      <c r="L15" s="6"/>
      <c r="M15" s="10"/>
    </row>
    <row r="16" spans="1:13" s="1" customFormat="1" ht="9.75" customHeight="1">
      <c r="A16" s="1" t="s">
        <v>0</v>
      </c>
      <c r="B16" s="16"/>
      <c r="C16" s="17" t="str">
        <f>IF(D3=1,"–deduce corect mărimi fizice care intervin în mişcarea uniformă","")</f>
        <v>–deduce corect mărimi fizice care intervin în mişcarea uniformă</v>
      </c>
      <c r="D16" s="6"/>
      <c r="E16" s="6"/>
      <c r="F16" s="6"/>
      <c r="G16" s="6"/>
      <c r="H16" s="6"/>
      <c r="I16" s="6"/>
      <c r="J16" s="6"/>
      <c r="K16" s="6"/>
      <c r="L16" s="6"/>
      <c r="M16" s="10"/>
    </row>
    <row r="17" spans="1:13" s="1" customFormat="1" ht="9.75" customHeight="1">
      <c r="A17" s="1" t="s">
        <v>0</v>
      </c>
      <c r="B17" s="16"/>
      <c r="C17" s="17" t="str">
        <f>IF(E3=1,"–identifică corect adaptări specifice ale vieţuitoarelor la diferite medii de viaţă","")</f>
        <v>–identifică corect adaptări specifice ale vieţuitoarelor la diferite medii de viaţă</v>
      </c>
      <c r="D17" s="6"/>
      <c r="E17" s="6"/>
      <c r="F17" s="6"/>
      <c r="G17" s="6"/>
      <c r="H17" s="6"/>
      <c r="I17" s="6"/>
      <c r="J17" s="6"/>
      <c r="K17" s="6"/>
      <c r="L17" s="6"/>
      <c r="M17" s="10"/>
    </row>
    <row r="18" spans="1:13" s="1" customFormat="1" ht="9.75" customHeight="1">
      <c r="A18" s="1" t="s">
        <v>0</v>
      </c>
      <c r="B18" s="16"/>
      <c r="C18" s="17" t="str">
        <f>IF(F3=1,"–aplică corect definiţia perimetrului unei figuri pentru a-l calcula","")</f>
        <v>–aplică corect definiţia perimetrului unei figuri pentru a-l calcula</v>
      </c>
      <c r="D18" s="6"/>
      <c r="E18" s="6"/>
      <c r="F18" s="6"/>
      <c r="G18" s="6"/>
      <c r="H18" s="6"/>
      <c r="I18" s="6"/>
      <c r="J18" s="6"/>
      <c r="K18" s="6"/>
      <c r="L18" s="6"/>
      <c r="M18" s="10"/>
    </row>
    <row r="19" spans="1:13" s="1" customFormat="1" ht="9.75" customHeight="1">
      <c r="A19" s="1" t="s">
        <v>0</v>
      </c>
      <c r="B19" s="16"/>
      <c r="C19" s="17" t="str">
        <f>IF(G3=1,"–raţionează eficient în situaţii-problemă geometrice complexe","")</f>
        <v>–raţionează eficient în situaţii-problemă geometrice complexe</v>
      </c>
      <c r="D19" s="6"/>
      <c r="E19" s="6"/>
      <c r="F19" s="6"/>
      <c r="G19" s="6"/>
      <c r="H19" s="6"/>
      <c r="I19" s="6"/>
      <c r="J19" s="6"/>
      <c r="K19" s="6"/>
      <c r="L19" s="6"/>
      <c r="M19" s="10"/>
    </row>
    <row r="20" spans="1:13" s="1" customFormat="1" ht="9.75" customHeight="1">
      <c r="A20" s="1" t="s">
        <v>0</v>
      </c>
      <c r="B20" s="16"/>
      <c r="C20" s="17" t="str">
        <f>IF(H3=1,"–interpretează corect informaţiile conţinute într-un grafic ce reprezintă dependenţa a două mărimi fizice","")</f>
        <v>–interpretează corect informaţiile conţinute într-un grafic ce reprezintă dependenţa a două mărimi fizice</v>
      </c>
      <c r="D20" s="6"/>
      <c r="E20" s="6"/>
      <c r="F20" s="6"/>
      <c r="G20" s="6"/>
      <c r="H20" s="6"/>
      <c r="I20" s="6"/>
      <c r="J20" s="6"/>
      <c r="K20" s="6"/>
      <c r="L20" s="6"/>
      <c r="M20" s="10"/>
    </row>
    <row r="21" spans="1:13" s="1" customFormat="1" ht="9.75" customHeight="1">
      <c r="A21" s="1" t="s">
        <v>0</v>
      </c>
      <c r="B21" s="16"/>
      <c r="C21" s="17" t="str">
        <f>IF(I3=1,"–asociază corect caracteristicile unor organisme vii","")</f>
        <v>–asociază corect caracteristicile unor organisme vii</v>
      </c>
      <c r="D21" s="6"/>
      <c r="E21" s="6"/>
      <c r="F21" s="6"/>
      <c r="G21" s="6"/>
      <c r="H21" s="6"/>
      <c r="I21" s="6"/>
      <c r="J21" s="6"/>
      <c r="K21" s="6"/>
      <c r="L21" s="6"/>
      <c r="M21" s="10"/>
    </row>
    <row r="22" spans="1:13" s="1" customFormat="1" ht="9.75" customHeight="1">
      <c r="A22" s="1" t="s">
        <v>0</v>
      </c>
      <c r="B22" s="16"/>
      <c r="C22" s="17" t="str">
        <f>IF(J3=1,"–identifică corect cauzele ce pun in pericol unele specii de vieţuitoare","")</f>
        <v>–identifică corect cauzele ce pun in pericol unele specii de vieţuitoare</v>
      </c>
      <c r="D22" s="6"/>
      <c r="E22" s="6"/>
      <c r="F22" s="6"/>
      <c r="G22" s="6"/>
      <c r="H22" s="6"/>
      <c r="I22" s="6"/>
      <c r="J22" s="6"/>
      <c r="K22" s="6"/>
      <c r="L22" s="6"/>
      <c r="M22" s="10"/>
    </row>
    <row r="23" spans="1:13" s="1" customFormat="1" ht="9.75" customHeight="1">
      <c r="A23" s="1" t="s">
        <v>0</v>
      </c>
      <c r="B23" s="16"/>
      <c r="C23" s="17" t="str">
        <f>IF(K3=1,"–calculează corect procente si fractii dintr-un numar în situaţii concrete","")</f>
        <v>–calculează corect procente si fractii dintr-un numar în situaţii concrete</v>
      </c>
      <c r="D23" s="6"/>
      <c r="E23" s="6"/>
      <c r="F23" s="6"/>
      <c r="G23" s="6"/>
      <c r="H23" s="6"/>
      <c r="I23" s="6"/>
      <c r="J23" s="6"/>
      <c r="K23" s="6"/>
      <c r="L23" s="6"/>
      <c r="M23" s="10"/>
    </row>
    <row r="24" spans="1:13" s="1" customFormat="1" ht="9.75" customHeight="1">
      <c r="A24" s="1" t="s">
        <v>0</v>
      </c>
      <c r="B24" s="16"/>
      <c r="C24" s="17" t="str">
        <f>IF(L3=1,"–operează corect cu cunoştinţe din domeniul curentului electric","")</f>
        <v>–operează corect cu cunoştinţe din domeniul curentului electric</v>
      </c>
      <c r="D24" s="6"/>
      <c r="E24" s="6"/>
      <c r="F24" s="6"/>
      <c r="G24" s="6"/>
      <c r="H24" s="6"/>
      <c r="I24" s="6"/>
      <c r="J24" s="6"/>
      <c r="K24" s="6"/>
      <c r="L24" s="6"/>
      <c r="M24" s="10"/>
    </row>
    <row r="25" spans="1:13" s="1" customFormat="1" ht="9.75" customHeight="1">
      <c r="A25" s="1" t="s">
        <v>0</v>
      </c>
      <c r="B25" s="16"/>
      <c r="C25" s="17" t="str">
        <f>IF(M3=1,"–are cunoştinţe referitoare la modul de comportare în natură, pentru protejarea ecosistemelor","")</f>
        <v>–are cunoştinţe referitoare la modul de comportare în natură, pentru protejarea ecosistemelor</v>
      </c>
      <c r="D25" s="6"/>
      <c r="E25" s="6"/>
      <c r="F25" s="6"/>
      <c r="G25" s="6"/>
      <c r="H25" s="6"/>
      <c r="I25" s="6"/>
      <c r="J25" s="6"/>
      <c r="K25" s="6"/>
      <c r="L25" s="6"/>
      <c r="M25" s="10"/>
    </row>
    <row r="26" spans="1:13" s="1" customFormat="1" ht="9.75" customHeight="1">
      <c r="A26" s="1" t="s">
        <v>0</v>
      </c>
      <c r="B26" s="16"/>
      <c r="C26" s="17" t="str">
        <f>IF(N3=1,"–are deprinderi de calcul a valorilor mărimilor fizice care apar în definiţia densităţii","")</f>
        <v>–are deprinderi de calcul a valorilor mărimilor fizice care apar în definiţia densităţii</v>
      </c>
      <c r="D26" s="6"/>
      <c r="E26" s="6"/>
      <c r="F26" s="6"/>
      <c r="G26" s="6"/>
      <c r="H26" s="6"/>
      <c r="I26" s="6"/>
      <c r="J26" s="6"/>
      <c r="K26" s="6"/>
      <c r="L26" s="6"/>
      <c r="M26" s="10"/>
    </row>
    <row r="27" spans="1:13" s="1" customFormat="1" ht="9.75" customHeight="1">
      <c r="A27" s="1" t="s">
        <v>0</v>
      </c>
      <c r="B27" s="18"/>
      <c r="C27" s="19" t="str">
        <f>IF(O3=1,"–manifestă interes pentru implicare în activităţi referitoare la ariile naturale protejate","")</f>
        <v>–manifestă interes pentru implicare în activităţi referitoare la ariile naturale protejate</v>
      </c>
      <c r="D27" s="11"/>
      <c r="E27" s="11"/>
      <c r="F27" s="11"/>
      <c r="G27" s="11"/>
      <c r="H27" s="11"/>
      <c r="I27" s="11"/>
      <c r="J27" s="11"/>
      <c r="K27" s="11"/>
      <c r="L27" s="11"/>
      <c r="M27" s="12"/>
    </row>
    <row r="28" spans="2:13" s="1" customFormat="1" ht="9.75" customHeight="1">
      <c r="B28" s="14"/>
      <c r="C28" s="15"/>
      <c r="D28" s="8"/>
      <c r="E28" s="8"/>
      <c r="F28" s="8"/>
      <c r="G28" s="8"/>
      <c r="H28" s="8"/>
      <c r="I28" s="8"/>
      <c r="J28" s="8"/>
      <c r="K28" s="8"/>
      <c r="L28" s="8"/>
      <c r="M28" s="9"/>
    </row>
    <row r="29" spans="1:13" s="1" customFormat="1" ht="9.75" customHeight="1">
      <c r="A29" s="1" t="s">
        <v>0</v>
      </c>
      <c r="B29" s="16"/>
      <c r="C29" s="17">
        <f>IF(A3=0,"–nu are deprinderea de a extrage date dintr-un tabel","")</f>
      </c>
      <c r="D29" s="6"/>
      <c r="E29" s="6"/>
      <c r="F29" s="6"/>
      <c r="G29" s="6"/>
      <c r="H29" s="6"/>
      <c r="I29" s="6"/>
      <c r="J29" s="6"/>
      <c r="K29" s="6"/>
      <c r="L29" s="6"/>
      <c r="M29" s="10"/>
    </row>
    <row r="30" spans="1:13" s="1" customFormat="1" ht="9.75" customHeight="1">
      <c r="A30" s="1" t="s">
        <v>0</v>
      </c>
      <c r="B30" s="16"/>
      <c r="C30" s="17">
        <f>IF(B3=0,"–operează gresit cu informaţii extrase dintr-un tabel, neavand abilitate de organizarea datelor","")</f>
      </c>
      <c r="D30" s="6"/>
      <c r="E30" s="6"/>
      <c r="F30" s="6"/>
      <c r="G30" s="6"/>
      <c r="H30" s="6"/>
      <c r="I30" s="6"/>
      <c r="J30" s="6"/>
      <c r="K30" s="6"/>
      <c r="L30" s="6"/>
      <c r="M30" s="10"/>
    </row>
    <row r="31" spans="1:13" s="1" customFormat="1" ht="9.75" customHeight="1">
      <c r="A31" s="1" t="s">
        <v>0</v>
      </c>
      <c r="B31" s="16"/>
      <c r="C31" s="17">
        <f>IF(C3=0,"–nu recunoaşte situaţiile practice care impun utilizarea anumitor instrumente de măsura a mărimilor fizice","")</f>
      </c>
      <c r="D31" s="6"/>
      <c r="E31" s="6"/>
      <c r="F31" s="6"/>
      <c r="G31" s="6"/>
      <c r="H31" s="6"/>
      <c r="I31" s="6"/>
      <c r="J31" s="6"/>
      <c r="K31" s="6"/>
      <c r="L31" s="6"/>
      <c r="M31" s="10"/>
    </row>
    <row r="32" spans="1:13" s="1" customFormat="1" ht="9.75" customHeight="1">
      <c r="A32" s="1" t="s">
        <v>0</v>
      </c>
      <c r="B32" s="16"/>
      <c r="C32" s="17">
        <f>IF(D3=0,"–nu poate deduce  mărimi fizice care intervin în mişcarea uniformă","")</f>
      </c>
      <c r="D32" s="6"/>
      <c r="E32" s="6"/>
      <c r="F32" s="6"/>
      <c r="G32" s="6"/>
      <c r="H32" s="6"/>
      <c r="I32" s="6"/>
      <c r="J32" s="6"/>
      <c r="K32" s="6"/>
      <c r="L32" s="6"/>
      <c r="M32" s="10"/>
    </row>
    <row r="33" spans="1:13" s="1" customFormat="1" ht="9.75" customHeight="1">
      <c r="A33" s="1" t="s">
        <v>0</v>
      </c>
      <c r="B33" s="16"/>
      <c r="C33" s="17">
        <f>IF(E3=0,"–nu poate identifica adaptări specifice ale vieţuitoarelor la diferite medii de viaţă","")</f>
      </c>
      <c r="D33" s="6"/>
      <c r="E33" s="6"/>
      <c r="F33" s="6"/>
      <c r="G33" s="6"/>
      <c r="H33" s="6"/>
      <c r="I33" s="6"/>
      <c r="J33" s="6"/>
      <c r="K33" s="6"/>
      <c r="L33" s="6"/>
      <c r="M33" s="10"/>
    </row>
    <row r="34" spans="1:13" s="1" customFormat="1" ht="9.75" customHeight="1">
      <c r="A34" s="1" t="s">
        <v>0</v>
      </c>
      <c r="B34" s="16"/>
      <c r="C34" s="17">
        <f>IF(F3=0,"–nu poate aplica  definiţia perimetrului unei figuri pentru a-l calcula","")</f>
      </c>
      <c r="D34" s="6"/>
      <c r="E34" s="6"/>
      <c r="F34" s="6"/>
      <c r="G34" s="6"/>
      <c r="H34" s="6"/>
      <c r="I34" s="6"/>
      <c r="J34" s="6"/>
      <c r="K34" s="6"/>
      <c r="L34" s="6"/>
      <c r="M34" s="10"/>
    </row>
    <row r="35" spans="1:13" s="1" customFormat="1" ht="9.75" customHeight="1">
      <c r="A35" s="1" t="s">
        <v>0</v>
      </c>
      <c r="B35" s="16"/>
      <c r="C35" s="17">
        <f>IF(G3=0,"–raţionează gresit în situaţii-problemă geometrice complexe","")</f>
      </c>
      <c r="D35" s="6"/>
      <c r="E35" s="6"/>
      <c r="F35" s="6"/>
      <c r="G35" s="6"/>
      <c r="H35" s="6"/>
      <c r="I35" s="6"/>
      <c r="J35" s="6"/>
      <c r="K35" s="6"/>
      <c r="L35" s="6"/>
      <c r="M35" s="10"/>
    </row>
    <row r="36" spans="1:13" s="1" customFormat="1" ht="9.75" customHeight="1">
      <c r="A36" s="1" t="s">
        <v>0</v>
      </c>
      <c r="B36" s="16"/>
      <c r="C36" s="17">
        <f>IF(H3=0,"–nu interpretează corect informaţiile conţinute într-un grafic ce reprezintă dependenţa a două mărimi fizice","")</f>
      </c>
      <c r="D36" s="6"/>
      <c r="E36" s="6"/>
      <c r="F36" s="6"/>
      <c r="G36" s="6"/>
      <c r="H36" s="6"/>
      <c r="I36" s="6"/>
      <c r="J36" s="6"/>
      <c r="K36" s="6"/>
      <c r="L36" s="6"/>
      <c r="M36" s="10"/>
    </row>
    <row r="37" spans="1:13" s="1" customFormat="1" ht="9.75" customHeight="1">
      <c r="A37" s="1" t="s">
        <v>0</v>
      </c>
      <c r="B37" s="16"/>
      <c r="C37" s="17">
        <f>IF(I3=0,"–nu asociază corect caracteristicile unor organisme vii","")</f>
      </c>
      <c r="D37" s="6"/>
      <c r="E37" s="6"/>
      <c r="F37" s="6"/>
      <c r="G37" s="6"/>
      <c r="H37" s="6"/>
      <c r="I37" s="6"/>
      <c r="J37" s="6"/>
      <c r="K37" s="6"/>
      <c r="L37" s="6"/>
      <c r="M37" s="10"/>
    </row>
    <row r="38" spans="1:13" s="1" customFormat="1" ht="9.75" customHeight="1">
      <c r="A38" s="1" t="s">
        <v>0</v>
      </c>
      <c r="B38" s="16"/>
      <c r="C38" s="17">
        <f>IF(J3=0,"–nu dentifică corect cauzele ce pun in pericol unele specii de vieţuitoare","")</f>
      </c>
      <c r="D38" s="6"/>
      <c r="E38" s="6"/>
      <c r="F38" s="6"/>
      <c r="G38" s="6"/>
      <c r="H38" s="6"/>
      <c r="I38" s="6"/>
      <c r="J38" s="6"/>
      <c r="K38" s="6"/>
      <c r="L38" s="6"/>
      <c r="M38" s="10"/>
    </row>
    <row r="39" spans="1:13" s="1" customFormat="1" ht="9.75" customHeight="1">
      <c r="A39" s="1" t="s">
        <v>0</v>
      </c>
      <c r="B39" s="16"/>
      <c r="C39" s="17">
        <f>IF(K3=0,"–nu calculează corect procente si fractii dintr-un numar în situaţii concrete","")</f>
      </c>
      <c r="D39" s="6"/>
      <c r="E39" s="6"/>
      <c r="F39" s="6"/>
      <c r="G39" s="6"/>
      <c r="H39" s="6"/>
      <c r="I39" s="6"/>
      <c r="J39" s="6"/>
      <c r="K39" s="6"/>
      <c r="L39" s="6"/>
      <c r="M39" s="10"/>
    </row>
    <row r="40" spans="1:13" s="1" customFormat="1" ht="9.75" customHeight="1">
      <c r="A40" s="1" t="s">
        <v>0</v>
      </c>
      <c r="B40" s="16"/>
      <c r="C40" s="17">
        <f>IF(L3=0,"–operează gresit cu cunoştinţe din domeniul curentului electric","")</f>
      </c>
      <c r="D40" s="6"/>
      <c r="E40" s="6"/>
      <c r="F40" s="6"/>
      <c r="G40" s="6"/>
      <c r="H40" s="6"/>
      <c r="I40" s="6"/>
      <c r="J40" s="6"/>
      <c r="K40" s="6"/>
      <c r="L40" s="6"/>
      <c r="M40" s="10"/>
    </row>
    <row r="41" spans="1:13" s="1" customFormat="1" ht="9.75" customHeight="1">
      <c r="A41" s="1" t="s">
        <v>0</v>
      </c>
      <c r="B41" s="16"/>
      <c r="C41" s="17">
        <f>IF(M3=0,"–nu are cunoştinţe referitoare la modul de comportare în natură, pentru protejarea ecosistemelor","")</f>
      </c>
      <c r="D41" s="6"/>
      <c r="E41" s="6"/>
      <c r="F41" s="6"/>
      <c r="G41" s="6"/>
      <c r="H41" s="6"/>
      <c r="I41" s="6"/>
      <c r="J41" s="6"/>
      <c r="K41" s="6"/>
      <c r="L41" s="6"/>
      <c r="M41" s="10"/>
    </row>
    <row r="42" spans="1:13" s="1" customFormat="1" ht="9.75" customHeight="1">
      <c r="A42" s="1" t="s">
        <v>0</v>
      </c>
      <c r="B42" s="16"/>
      <c r="C42" s="17">
        <f>IF(N3=0,"–nu are deprinderi de calcul a valorilor mărimilor fizice care apar în definiţia densităţii","")</f>
      </c>
      <c r="D42" s="6"/>
      <c r="E42" s="6"/>
      <c r="F42" s="6"/>
      <c r="G42" s="6"/>
      <c r="H42" s="6"/>
      <c r="I42" s="6"/>
      <c r="J42" s="6"/>
      <c r="K42" s="6"/>
      <c r="L42" s="6"/>
      <c r="M42" s="10"/>
    </row>
    <row r="43" spans="1:13" s="1" customFormat="1" ht="9.75" customHeight="1">
      <c r="A43" s="1" t="s">
        <v>0</v>
      </c>
      <c r="B43" s="18"/>
      <c r="C43" s="19">
        <f>IF(O3=0,"–nu manifestă interes pentru implicare în activităţi referitoare la ariile naturale protejate","")</f>
      </c>
      <c r="D43" s="11"/>
      <c r="E43" s="11"/>
      <c r="F43" s="11"/>
      <c r="G43" s="11"/>
      <c r="H43" s="11"/>
      <c r="I43" s="11"/>
      <c r="J43" s="11"/>
      <c r="K43" s="11"/>
      <c r="L43" s="11"/>
      <c r="M43" s="12"/>
    </row>
    <row r="45" spans="4:10" ht="12.75">
      <c r="D45" t="s">
        <v>5</v>
      </c>
      <c r="J45" t="s">
        <v>9</v>
      </c>
    </row>
    <row r="46" spans="3:10" ht="12.75">
      <c r="C46" t="s">
        <v>7</v>
      </c>
      <c r="J46" t="s">
        <v>10</v>
      </c>
    </row>
  </sheetData>
  <sheetProtection selectLockedCells="1" selectUnlockedCells="1"/>
  <protectedRanges>
    <protectedRange password="CA9B" sqref="M1:O1" name="Range1"/>
  </protectedRanges>
  <hyperlinks>
    <hyperlink ref="M1" r:id="rId1" display="http://sorinborodi.ro"/>
    <hyperlink ref="P1" r:id="rId2" display="Instructiuni"/>
  </hyperlinks>
  <printOptions/>
  <pageMargins left="0.9448818897637796" right="0.7480314960629921" top="0.5905511811023623" bottom="0.984251968503937" header="0.5118110236220472" footer="0.5118110236220472"/>
  <pageSetup horizontalDpi="300" verticalDpi="300" orientation="landscape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2" sqref="O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2014-06-10T18:29:25Z</cp:lastPrinted>
  <dcterms:created xsi:type="dcterms:W3CDTF">1996-10-14T23:33:28Z</dcterms:created>
  <dcterms:modified xsi:type="dcterms:W3CDTF">2016-05-24T18:21:47Z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